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3e12b20e7978a60/Documents/DataFV/DOCU/FILIERES ^0 SERVICES AGRI/Foncier/Stats et travaux stats/AFOR - Stats/Suivi des indicateurs du PNSFR/"/>
    </mc:Choice>
  </mc:AlternateContent>
  <xr:revisionPtr revIDLastSave="56" documentId="8_{31338FDC-3F90-4A63-A4A0-F4AC879F5A7F}" xr6:coauthVersionLast="47" xr6:coauthVersionMax="47" xr10:uidLastSave="{BB4BEB1C-358A-4E2D-A60D-9712EDEB0316}"/>
  <bookViews>
    <workbookView xWindow="1425" yWindow="885" windowWidth="26535" windowHeight="14460" activeTab="4" xr2:uid="{372FE3C8-AC99-43E3-876E-5E9351B78DB0}"/>
  </bookViews>
  <sheets>
    <sheet name="CF" sheetId="1" r:id="rId1"/>
    <sheet name="CF_ha" sheetId="6" r:id="rId2"/>
    <sheet name="DTV" sheetId="3" r:id="rId3"/>
    <sheet name="Contrats" sheetId="4" r:id="rId4"/>
    <sheet name="Détai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G17" i="5" l="1"/>
  <c r="I14" i="5"/>
  <c r="G15" i="5"/>
  <c r="G14" i="5"/>
  <c r="G13" i="5"/>
  <c r="G12" i="5"/>
  <c r="F15" i="5"/>
  <c r="F14" i="5"/>
  <c r="F13" i="5"/>
  <c r="F12" i="5"/>
  <c r="E12" i="5"/>
  <c r="E15" i="5"/>
  <c r="E14" i="5"/>
  <c r="E13" i="5"/>
  <c r="H14" i="5"/>
  <c r="D21" i="4"/>
  <c r="E22" i="6"/>
  <c r="F22" i="6"/>
  <c r="D22" i="6"/>
  <c r="D37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7" i="6"/>
  <c r="C7" i="6"/>
  <c r="D6" i="6"/>
  <c r="C6" i="6"/>
  <c r="D5" i="6"/>
  <c r="C5" i="6"/>
  <c r="D18" i="3"/>
  <c r="D21" i="3" l="1"/>
  <c r="D22" i="1"/>
  <c r="F17" i="5" l="1"/>
  <c r="F16" i="5"/>
  <c r="F11" i="5"/>
  <c r="F10" i="5"/>
  <c r="F9" i="5"/>
  <c r="F8" i="5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20" i="3"/>
  <c r="D19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7" i="1"/>
  <c r="D6" i="1"/>
  <c r="D5" i="1"/>
</calcChain>
</file>

<file path=xl/sharedStrings.xml><?xml version="1.0" encoding="utf-8"?>
<sst xmlns="http://schemas.openxmlformats.org/spreadsheetml/2006/main" count="33" uniqueCount="26">
  <si>
    <t xml:space="preserve">Année </t>
  </si>
  <si>
    <t>Nombre de certificats fonciers délivrés</t>
  </si>
  <si>
    <t>Nombre cumulé</t>
  </si>
  <si>
    <t>Nombre de CF délivrés dans l'année</t>
  </si>
  <si>
    <t>Nombre de contrats enregistrés dans l'année</t>
  </si>
  <si>
    <t>Nombre de DTV réalisés dans l'année</t>
  </si>
  <si>
    <t xml:space="preserve">DESIGNATION </t>
  </si>
  <si>
    <t>(Activités réalisées au niveau national)</t>
  </si>
  <si>
    <t>Réalisation</t>
  </si>
  <si>
    <t>Taux de réalisation</t>
  </si>
  <si>
    <t>Comités Villageois de Gestion Foncière Rurale (CVGFR) créés</t>
  </si>
  <si>
    <t>Comités Sous-Préfectoraux de Gestion Foncière Rurale (CSPGFR) créés</t>
  </si>
  <si>
    <t>Missions d’information/sensibilisation départementales</t>
  </si>
  <si>
    <t>Formation des acteurs et professionnels de la mise en œuvre de la loi</t>
  </si>
  <si>
    <t>Territoires de villages délimités, bouclés et bornés</t>
  </si>
  <si>
    <t>Contrats Fonciers signés entre détenteurs de droits fonciers et exploitants et enregistrés par l’AFOR</t>
  </si>
  <si>
    <t>Mise en place de Stations Géodésiques permanentes GNSS-CORS</t>
  </si>
  <si>
    <t>Bureaux Fonciers Ruraux (BFR) mis en place pour la gestion de la documentation foncière et la facilitation des processus</t>
  </si>
  <si>
    <t>Superficie (ha)</t>
  </si>
  <si>
    <t xml:space="preserve">Certificats Fonciers </t>
  </si>
  <si>
    <t>Objectifs</t>
  </si>
  <si>
    <t>pour 2033</t>
  </si>
  <si>
    <t>Ratio :</t>
  </si>
  <si>
    <t>ha/CF</t>
  </si>
  <si>
    <t>Superficie cumulée</t>
  </si>
  <si>
    <t>Superficie des CF délivrés dans l'année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</si>
</sst>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rgb="FF000000"/>
      <name val="Arial Narrow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9CA1A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5" fontId="5" fillId="0" borderId="2" xfId="0" applyNumberFormat="1" applyFont="1" applyBorder="1" applyAlignment="1">
      <alignment horizontal="center" vertical="center" wrapText="1" readingOrder="1"/>
    </xf>
    <xf numFmtId="3" fontId="5" fillId="0" borderId="2" xfId="0" applyNumberFormat="1" applyFont="1" applyBorder="1" applyAlignment="1">
      <alignment horizontal="left" vertical="center" wrapText="1" readingOrder="1"/>
    </xf>
    <xf numFmtId="0" fontId="5" fillId="0" borderId="4" xfId="0" applyFont="1" applyBorder="1" applyAlignment="1">
      <alignment vertical="center" wrapText="1" readingOrder="1"/>
    </xf>
    <xf numFmtId="43" fontId="2" fillId="0" borderId="0" xfId="1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14" fontId="5" fillId="3" borderId="4" xfId="0" applyNumberFormat="1" applyFont="1" applyFill="1" applyBorder="1" applyAlignment="1">
      <alignment horizontal="center" vertical="center" wrapText="1" readingOrder="1"/>
    </xf>
    <xf numFmtId="164" fontId="0" fillId="0" borderId="0" xfId="1" applyNumberFormat="1" applyFont="1"/>
    <xf numFmtId="164" fontId="0" fillId="0" borderId="0" xfId="0" applyNumberFormat="1"/>
    <xf numFmtId="0" fontId="4" fillId="0" borderId="0" xfId="0" applyFont="1" applyAlignment="1">
      <alignment horizontal="center"/>
    </xf>
    <xf numFmtId="3" fontId="6" fillId="0" borderId="0" xfId="0" applyNumberFormat="1" applyFont="1"/>
    <xf numFmtId="0" fontId="5" fillId="3" borderId="4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166" fontId="0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E3C46A"/>
      <color rgb="FFF9CA1A"/>
      <color rgb="FFFFCC66"/>
      <color rgb="FF9D5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Nombre de certificats fonciers délivrés en Côte</a:t>
            </a:r>
            <a:r>
              <a:rPr lang="fr-FR" sz="2000" b="1" baseline="0">
                <a:solidFill>
                  <a:sysClr val="windowText" lastClr="000000"/>
                </a:solidFill>
              </a:rPr>
              <a:t> d'Ivoire</a:t>
            </a:r>
            <a:br>
              <a:rPr lang="fr-FR">
                <a:solidFill>
                  <a:sysClr val="windowText" lastClr="000000"/>
                </a:solidFill>
              </a:rPr>
            </a:br>
            <a:r>
              <a:rPr lang="fr-FR">
                <a:solidFill>
                  <a:sysClr val="windowText" lastClr="000000"/>
                </a:solidFill>
              </a:rPr>
              <a:t>(Source : AFOR)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443211701677351E-2"/>
          <c:y val="0.15527291815795752"/>
          <c:w val="0.87326042771499679"/>
          <c:h val="0.64766423287998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CF!$C$3</c:f>
              <c:strCache>
                <c:ptCount val="1"/>
                <c:pt idx="0">
                  <c:v>Nombre cumulé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15000"/>
                  <a:lumOff val="85000"/>
                  <a:alpha val="99000"/>
                </a:schemeClr>
              </a:solidFill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CF!$B$8:$B$23</c:f>
              <c:numCache>
                <c:formatCode>General</c:formatCode>
                <c:ptCount val="16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CF!$C$8:$C$23</c:f>
              <c:numCache>
                <c:formatCode>_-* #\ ##0_-;\-* #\ ##0_-;_-* "-"??_-;_-@_-</c:formatCode>
                <c:ptCount val="16"/>
                <c:pt idx="1">
                  <c:v>298</c:v>
                </c:pt>
                <c:pt idx="2">
                  <c:v>537</c:v>
                </c:pt>
                <c:pt idx="3">
                  <c:v>889</c:v>
                </c:pt>
                <c:pt idx="4">
                  <c:v>2139</c:v>
                </c:pt>
                <c:pt idx="5">
                  <c:v>3920</c:v>
                </c:pt>
                <c:pt idx="6">
                  <c:v>4620</c:v>
                </c:pt>
                <c:pt idx="7">
                  <c:v>5671</c:v>
                </c:pt>
                <c:pt idx="8">
                  <c:v>6841</c:v>
                </c:pt>
                <c:pt idx="9">
                  <c:v>7523</c:v>
                </c:pt>
                <c:pt idx="10">
                  <c:v>12782</c:v>
                </c:pt>
                <c:pt idx="11">
                  <c:v>23425</c:v>
                </c:pt>
                <c:pt idx="12">
                  <c:v>26506</c:v>
                </c:pt>
                <c:pt idx="13">
                  <c:v>61353</c:v>
                </c:pt>
                <c:pt idx="14">
                  <c:v>67835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E-43E7-AD5F-8E013E664B9A}"/>
            </c:ext>
          </c:extLst>
        </c:ser>
        <c:ser>
          <c:idx val="1"/>
          <c:order val="1"/>
          <c:tx>
            <c:strRef>
              <c:f>CF!$D$3</c:f>
              <c:strCache>
                <c:ptCount val="1"/>
                <c:pt idx="0">
                  <c:v>Nombre de CF délivrés dans l'année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CF!$B$8:$B$23</c:f>
              <c:numCache>
                <c:formatCode>General</c:formatCode>
                <c:ptCount val="16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CF!$D$8:$D$23</c:f>
              <c:numCache>
                <c:formatCode>_-* #\ ##0_-;\-* #\ ##0_-;_-* "-"??_-;_-@_-</c:formatCode>
                <c:ptCount val="16"/>
                <c:pt idx="1">
                  <c:v>110</c:v>
                </c:pt>
                <c:pt idx="2">
                  <c:v>239</c:v>
                </c:pt>
                <c:pt idx="3">
                  <c:v>352</c:v>
                </c:pt>
                <c:pt idx="4">
                  <c:v>1250</c:v>
                </c:pt>
                <c:pt idx="5">
                  <c:v>1781</c:v>
                </c:pt>
                <c:pt idx="6">
                  <c:v>700</c:v>
                </c:pt>
                <c:pt idx="7">
                  <c:v>1051</c:v>
                </c:pt>
                <c:pt idx="8">
                  <c:v>1170</c:v>
                </c:pt>
                <c:pt idx="9">
                  <c:v>682</c:v>
                </c:pt>
                <c:pt idx="10">
                  <c:v>5259</c:v>
                </c:pt>
                <c:pt idx="11">
                  <c:v>10643</c:v>
                </c:pt>
                <c:pt idx="12">
                  <c:v>3081</c:v>
                </c:pt>
                <c:pt idx="13">
                  <c:v>34847</c:v>
                </c:pt>
                <c:pt idx="14">
                  <c:v>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BE-43E7-AD5F-8E013E664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7414672"/>
        <c:axId val="717415032"/>
      </c:barChart>
      <c:catAx>
        <c:axId val="717414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Années :</a:t>
                </a:r>
              </a:p>
            </c:rich>
          </c:tx>
          <c:layout>
            <c:manualLayout>
              <c:xMode val="edge"/>
              <c:yMode val="edge"/>
              <c:x val="9.9940561092883556E-3"/>
              <c:y val="0.83028107850155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5032"/>
        <c:crosses val="autoZero"/>
        <c:auto val="0"/>
        <c:lblAlgn val="ctr"/>
        <c:lblOffset val="50"/>
        <c:noMultiLvlLbl val="0"/>
      </c:catAx>
      <c:valAx>
        <c:axId val="717415032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4672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E3C46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Nombre de certificats fonciers délivrés en Côte</a:t>
            </a:r>
            <a:r>
              <a:rPr lang="fr-FR" sz="2000" b="1" baseline="0">
                <a:solidFill>
                  <a:sysClr val="windowText" lastClr="000000"/>
                </a:solidFill>
              </a:rPr>
              <a:t> d'Ivoire</a:t>
            </a:r>
            <a:br>
              <a:rPr lang="fr-FR">
                <a:solidFill>
                  <a:sysClr val="windowText" lastClr="000000"/>
                </a:solidFill>
              </a:rPr>
            </a:br>
            <a:r>
              <a:rPr lang="fr-FR">
                <a:solidFill>
                  <a:sysClr val="windowText" lastClr="000000"/>
                </a:solidFill>
              </a:rPr>
              <a:t>(Source : AFOR)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443211701677351E-2"/>
          <c:y val="0.15527291815795752"/>
          <c:w val="0.87326042771499679"/>
          <c:h val="0.64766423287998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CF!$C$3</c:f>
              <c:strCache>
                <c:ptCount val="1"/>
                <c:pt idx="0">
                  <c:v>Nombre cumulé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15000"/>
                  <a:lumOff val="85000"/>
                  <a:alpha val="99000"/>
                </a:schemeClr>
              </a:solidFill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CF!$B$8:$B$23</c:f>
              <c:numCache>
                <c:formatCode>General</c:formatCode>
                <c:ptCount val="16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CF!$C$8:$C$23</c:f>
              <c:numCache>
                <c:formatCode>_-* #\ ##0_-;\-* #\ ##0_-;_-* "-"??_-;_-@_-</c:formatCode>
                <c:ptCount val="16"/>
                <c:pt idx="1">
                  <c:v>298</c:v>
                </c:pt>
                <c:pt idx="2">
                  <c:v>537</c:v>
                </c:pt>
                <c:pt idx="3">
                  <c:v>889</c:v>
                </c:pt>
                <c:pt idx="4">
                  <c:v>2139</c:v>
                </c:pt>
                <c:pt idx="5">
                  <c:v>3920</c:v>
                </c:pt>
                <c:pt idx="6">
                  <c:v>4620</c:v>
                </c:pt>
                <c:pt idx="7">
                  <c:v>5671</c:v>
                </c:pt>
                <c:pt idx="8">
                  <c:v>6841</c:v>
                </c:pt>
                <c:pt idx="9">
                  <c:v>7523</c:v>
                </c:pt>
                <c:pt idx="10">
                  <c:v>12782</c:v>
                </c:pt>
                <c:pt idx="11">
                  <c:v>23425</c:v>
                </c:pt>
                <c:pt idx="12">
                  <c:v>26506</c:v>
                </c:pt>
                <c:pt idx="13">
                  <c:v>61353</c:v>
                </c:pt>
                <c:pt idx="14">
                  <c:v>67835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1-41FC-B726-D88DFDAC95FB}"/>
            </c:ext>
          </c:extLst>
        </c:ser>
        <c:ser>
          <c:idx val="1"/>
          <c:order val="1"/>
          <c:tx>
            <c:strRef>
              <c:f>CF!$D$3</c:f>
              <c:strCache>
                <c:ptCount val="1"/>
                <c:pt idx="0">
                  <c:v>Nombre de CF délivrés dans l'année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CF!$B$8:$B$23</c:f>
              <c:numCache>
                <c:formatCode>General</c:formatCode>
                <c:ptCount val="16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CF!$D$8:$D$23</c:f>
              <c:numCache>
                <c:formatCode>_-* #\ ##0_-;\-* #\ ##0_-;_-* "-"??_-;_-@_-</c:formatCode>
                <c:ptCount val="16"/>
                <c:pt idx="1">
                  <c:v>110</c:v>
                </c:pt>
                <c:pt idx="2">
                  <c:v>239</c:v>
                </c:pt>
                <c:pt idx="3">
                  <c:v>352</c:v>
                </c:pt>
                <c:pt idx="4">
                  <c:v>1250</c:v>
                </c:pt>
                <c:pt idx="5">
                  <c:v>1781</c:v>
                </c:pt>
                <c:pt idx="6">
                  <c:v>700</c:v>
                </c:pt>
                <c:pt idx="7">
                  <c:v>1051</c:v>
                </c:pt>
                <c:pt idx="8">
                  <c:v>1170</c:v>
                </c:pt>
                <c:pt idx="9">
                  <c:v>682</c:v>
                </c:pt>
                <c:pt idx="10">
                  <c:v>5259</c:v>
                </c:pt>
                <c:pt idx="11">
                  <c:v>10643</c:v>
                </c:pt>
                <c:pt idx="12">
                  <c:v>3081</c:v>
                </c:pt>
                <c:pt idx="13">
                  <c:v>34847</c:v>
                </c:pt>
                <c:pt idx="14">
                  <c:v>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01-41FC-B726-D88DFDAC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7414672"/>
        <c:axId val="717415032"/>
      </c:barChart>
      <c:catAx>
        <c:axId val="717414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Années :</a:t>
                </a:r>
              </a:p>
            </c:rich>
          </c:tx>
          <c:layout>
            <c:manualLayout>
              <c:xMode val="edge"/>
              <c:yMode val="edge"/>
              <c:x val="9.9940561092883556E-3"/>
              <c:y val="0.83028107850155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5032"/>
        <c:crosses val="autoZero"/>
        <c:auto val="0"/>
        <c:lblAlgn val="ctr"/>
        <c:lblOffset val="50"/>
        <c:noMultiLvlLbl val="0"/>
      </c:catAx>
      <c:valAx>
        <c:axId val="717415032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4672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Superficie des certificats fonciers délivrés en Côte</a:t>
            </a:r>
            <a:r>
              <a:rPr lang="fr-FR" sz="2000" b="1" baseline="0">
                <a:solidFill>
                  <a:sysClr val="windowText" lastClr="000000"/>
                </a:solidFill>
              </a:rPr>
              <a:t> d'Ivoire</a:t>
            </a:r>
            <a:br>
              <a:rPr lang="fr-FR">
                <a:solidFill>
                  <a:sysClr val="windowText" lastClr="000000"/>
                </a:solidFill>
              </a:rPr>
            </a:br>
            <a:r>
              <a:rPr lang="fr-FR">
                <a:solidFill>
                  <a:sysClr val="windowText" lastClr="000000"/>
                </a:solidFill>
              </a:rPr>
              <a:t>(Source : AFOR)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975138293574717"/>
          <c:y val="0.15527291815795752"/>
          <c:w val="0.83395225648092697"/>
          <c:h val="0.64766423287998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CF_ha!$C$3</c:f>
              <c:strCache>
                <c:ptCount val="1"/>
                <c:pt idx="0">
                  <c:v>Superficie cumulée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15000"/>
                  <a:lumOff val="85000"/>
                  <a:alpha val="99000"/>
                </a:schemeClr>
              </a:solidFill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CF_ha!$B$8:$B$23</c:f>
              <c:numCache>
                <c:formatCode>General</c:formatCode>
                <c:ptCount val="16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CF_ha!$C$8:$C$23</c:f>
              <c:numCache>
                <c:formatCode>_-* #\ ##0_-;\-* #\ ##0_-;_-* "-"??_-;_-@_-</c:formatCode>
                <c:ptCount val="16"/>
                <c:pt idx="1">
                  <c:v>3397.2000000000003</c:v>
                </c:pt>
                <c:pt idx="2">
                  <c:v>6121.8</c:v>
                </c:pt>
                <c:pt idx="3">
                  <c:v>10134.6</c:v>
                </c:pt>
                <c:pt idx="4">
                  <c:v>24384.600000000002</c:v>
                </c:pt>
                <c:pt idx="5">
                  <c:v>44688</c:v>
                </c:pt>
                <c:pt idx="6">
                  <c:v>52668</c:v>
                </c:pt>
                <c:pt idx="7">
                  <c:v>64649.4</c:v>
                </c:pt>
                <c:pt idx="8">
                  <c:v>77987.400000000009</c:v>
                </c:pt>
                <c:pt idx="9">
                  <c:v>85762.2</c:v>
                </c:pt>
                <c:pt idx="10">
                  <c:v>145714.80000000002</c:v>
                </c:pt>
                <c:pt idx="11">
                  <c:v>267045</c:v>
                </c:pt>
                <c:pt idx="12">
                  <c:v>302168.40000000002</c:v>
                </c:pt>
                <c:pt idx="13">
                  <c:v>699424.20000000007</c:v>
                </c:pt>
                <c:pt idx="14">
                  <c:v>946923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8-4045-BCF4-5D6451A4320F}"/>
            </c:ext>
          </c:extLst>
        </c:ser>
        <c:ser>
          <c:idx val="1"/>
          <c:order val="1"/>
          <c:tx>
            <c:strRef>
              <c:f>CF_ha!$D$3</c:f>
              <c:strCache>
                <c:ptCount val="1"/>
                <c:pt idx="0">
                  <c:v>Superficie des CF délivrés dans l'année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CF_ha!$B$8:$B$23</c:f>
              <c:numCache>
                <c:formatCode>General</c:formatCode>
                <c:ptCount val="16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CF_ha!$D$8:$D$23</c:f>
              <c:numCache>
                <c:formatCode>_-* #\ ##0_-;\-* #\ ##0_-;_-* "-"??_-;_-@_-</c:formatCode>
                <c:ptCount val="16"/>
                <c:pt idx="1">
                  <c:v>1254</c:v>
                </c:pt>
                <c:pt idx="2">
                  <c:v>2724.6</c:v>
                </c:pt>
                <c:pt idx="3">
                  <c:v>4012.8</c:v>
                </c:pt>
                <c:pt idx="4">
                  <c:v>14250</c:v>
                </c:pt>
                <c:pt idx="5">
                  <c:v>20303.400000000001</c:v>
                </c:pt>
                <c:pt idx="6">
                  <c:v>7980</c:v>
                </c:pt>
                <c:pt idx="7">
                  <c:v>11981.4</c:v>
                </c:pt>
                <c:pt idx="8">
                  <c:v>13338</c:v>
                </c:pt>
                <c:pt idx="9">
                  <c:v>7774.8</c:v>
                </c:pt>
                <c:pt idx="10">
                  <c:v>59952.6</c:v>
                </c:pt>
                <c:pt idx="11">
                  <c:v>121330.2</c:v>
                </c:pt>
                <c:pt idx="12">
                  <c:v>35123.4</c:v>
                </c:pt>
                <c:pt idx="13">
                  <c:v>397255.8</c:v>
                </c:pt>
                <c:pt idx="14">
                  <c:v>247498.79999999993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8-4045-BCF4-5D6451A4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7414672"/>
        <c:axId val="717415032"/>
      </c:barChart>
      <c:catAx>
        <c:axId val="717414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Années :</a:t>
                </a:r>
              </a:p>
            </c:rich>
          </c:tx>
          <c:layout>
            <c:manualLayout>
              <c:xMode val="edge"/>
              <c:yMode val="edge"/>
              <c:x val="9.9940561092883556E-3"/>
              <c:y val="0.83028107850155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5032"/>
        <c:crosses val="autoZero"/>
        <c:auto val="0"/>
        <c:lblAlgn val="ctr"/>
        <c:lblOffset val="50"/>
        <c:noMultiLvlLbl val="0"/>
      </c:catAx>
      <c:valAx>
        <c:axId val="717415032"/>
        <c:scaling>
          <c:orientation val="minMax"/>
          <c:max val="1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4672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3.0573957488491371E-2"/>
                <c:y val="0.3400912998300176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600">
                      <a:solidFill>
                        <a:schemeClr val="tx1"/>
                      </a:solidFill>
                    </a:rPr>
                    <a:t>milliers   d'hectares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E3C46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2000" b="1" i="0" u="none" strike="noStrike" kern="1200" spc="0" baseline="0">
                <a:solidFill>
                  <a:sysClr val="windowText" lastClr="000000"/>
                </a:solidFill>
              </a:rPr>
              <a:t>Superficie des certificats </a:t>
            </a:r>
            <a:r>
              <a:rPr lang="fr-FR" sz="2000" b="1">
                <a:solidFill>
                  <a:sysClr val="windowText" lastClr="000000"/>
                </a:solidFill>
              </a:rPr>
              <a:t>fonciers délivrés en Côte</a:t>
            </a:r>
            <a:r>
              <a:rPr lang="fr-FR" sz="2000" b="1" baseline="0">
                <a:solidFill>
                  <a:sysClr val="windowText" lastClr="000000"/>
                </a:solidFill>
              </a:rPr>
              <a:t> d'Ivoire</a:t>
            </a:r>
            <a:br>
              <a:rPr lang="fr-FR">
                <a:solidFill>
                  <a:sysClr val="windowText" lastClr="000000"/>
                </a:solidFill>
              </a:rPr>
            </a:br>
            <a:r>
              <a:rPr lang="fr-FR">
                <a:solidFill>
                  <a:sysClr val="windowText" lastClr="000000"/>
                </a:solidFill>
              </a:rPr>
              <a:t>(Source : AFOR)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731439888644595"/>
          <c:y val="0.15527291815795752"/>
          <c:w val="0.83425087477704229"/>
          <c:h val="0.64766423287998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CF_ha!$C$3</c:f>
              <c:strCache>
                <c:ptCount val="1"/>
                <c:pt idx="0">
                  <c:v>Superficie cumulée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15000"/>
                  <a:lumOff val="85000"/>
                  <a:alpha val="99000"/>
                </a:schemeClr>
              </a:solidFill>
            </a:ln>
            <a:effectLst/>
          </c:spPr>
          <c:invertIfNegative val="0"/>
          <c:dLbls>
            <c:dLbl>
              <c:idx val="12"/>
              <c:layout>
                <c:manualLayout>
                  <c:x val="0"/>
                  <c:y val="-9.57940382919696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BC-490A-B9A7-A00F0826D6EF}"/>
                </c:ext>
              </c:extLst>
            </c:dLbl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CF_ha!$B$8:$B$23</c:f>
              <c:numCache>
                <c:formatCode>General</c:formatCode>
                <c:ptCount val="16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CF_ha!$C$8:$C$23</c:f>
              <c:numCache>
                <c:formatCode>_-* #\ ##0_-;\-* #\ ##0_-;_-* "-"??_-;_-@_-</c:formatCode>
                <c:ptCount val="16"/>
                <c:pt idx="1">
                  <c:v>3397.2000000000003</c:v>
                </c:pt>
                <c:pt idx="2">
                  <c:v>6121.8</c:v>
                </c:pt>
                <c:pt idx="3">
                  <c:v>10134.6</c:v>
                </c:pt>
                <c:pt idx="4">
                  <c:v>24384.600000000002</c:v>
                </c:pt>
                <c:pt idx="5">
                  <c:v>44688</c:v>
                </c:pt>
                <c:pt idx="6">
                  <c:v>52668</c:v>
                </c:pt>
                <c:pt idx="7">
                  <c:v>64649.4</c:v>
                </c:pt>
                <c:pt idx="8">
                  <c:v>77987.400000000009</c:v>
                </c:pt>
                <c:pt idx="9">
                  <c:v>85762.2</c:v>
                </c:pt>
                <c:pt idx="10">
                  <c:v>145714.80000000002</c:v>
                </c:pt>
                <c:pt idx="11">
                  <c:v>267045</c:v>
                </c:pt>
                <c:pt idx="12">
                  <c:v>302168.40000000002</c:v>
                </c:pt>
                <c:pt idx="13">
                  <c:v>699424.20000000007</c:v>
                </c:pt>
                <c:pt idx="14">
                  <c:v>946923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C-490A-B9A7-A00F0826D6EF}"/>
            </c:ext>
          </c:extLst>
        </c:ser>
        <c:ser>
          <c:idx val="1"/>
          <c:order val="1"/>
          <c:tx>
            <c:strRef>
              <c:f>CF_ha!$D$3</c:f>
              <c:strCache>
                <c:ptCount val="1"/>
                <c:pt idx="0">
                  <c:v>Superficie des CF délivrés dans l'année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CF_ha!$B$8:$B$23</c:f>
              <c:numCache>
                <c:formatCode>General</c:formatCode>
                <c:ptCount val="16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CF_ha!$D$8:$D$23</c:f>
              <c:numCache>
                <c:formatCode>_-* #\ ##0_-;\-* #\ ##0_-;_-* "-"??_-;_-@_-</c:formatCode>
                <c:ptCount val="16"/>
                <c:pt idx="1">
                  <c:v>1254</c:v>
                </c:pt>
                <c:pt idx="2">
                  <c:v>2724.6</c:v>
                </c:pt>
                <c:pt idx="3">
                  <c:v>4012.8</c:v>
                </c:pt>
                <c:pt idx="4">
                  <c:v>14250</c:v>
                </c:pt>
                <c:pt idx="5">
                  <c:v>20303.400000000001</c:v>
                </c:pt>
                <c:pt idx="6">
                  <c:v>7980</c:v>
                </c:pt>
                <c:pt idx="7">
                  <c:v>11981.4</c:v>
                </c:pt>
                <c:pt idx="8">
                  <c:v>13338</c:v>
                </c:pt>
                <c:pt idx="9">
                  <c:v>7774.8</c:v>
                </c:pt>
                <c:pt idx="10">
                  <c:v>59952.6</c:v>
                </c:pt>
                <c:pt idx="11">
                  <c:v>121330.2</c:v>
                </c:pt>
                <c:pt idx="12">
                  <c:v>35123.4</c:v>
                </c:pt>
                <c:pt idx="13">
                  <c:v>397255.8</c:v>
                </c:pt>
                <c:pt idx="14">
                  <c:v>247498.79999999993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BC-490A-B9A7-A00F0826D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7414672"/>
        <c:axId val="717415032"/>
      </c:barChart>
      <c:catAx>
        <c:axId val="717414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Années :</a:t>
                </a:r>
              </a:p>
            </c:rich>
          </c:tx>
          <c:layout>
            <c:manualLayout>
              <c:xMode val="edge"/>
              <c:yMode val="edge"/>
              <c:x val="9.9940561092883556E-3"/>
              <c:y val="0.83028107850155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5032"/>
        <c:crosses val="autoZero"/>
        <c:auto val="0"/>
        <c:lblAlgn val="ctr"/>
        <c:lblOffset val="50"/>
        <c:noMultiLvlLbl val="0"/>
      </c:catAx>
      <c:valAx>
        <c:axId val="717415032"/>
        <c:scaling>
          <c:orientation val="minMax"/>
          <c:max val="1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tx1"/>
                    </a:solidFill>
                  </a:rPr>
                  <a:t>hectares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4672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Nombre de territoires villageois délimités</a:t>
            </a:r>
            <a:r>
              <a:rPr lang="fr-FR" sz="2000">
                <a:solidFill>
                  <a:sysClr val="windowText" lastClr="000000"/>
                </a:solidFill>
              </a:rPr>
              <a:t> </a:t>
            </a:r>
            <a:r>
              <a:rPr lang="fr-FR" sz="1600">
                <a:solidFill>
                  <a:sysClr val="windowText" lastClr="000000"/>
                </a:solidFill>
              </a:rPr>
              <a:t>(bouclés et</a:t>
            </a:r>
            <a:r>
              <a:rPr lang="fr-FR" sz="1600" baseline="0">
                <a:solidFill>
                  <a:sysClr val="windowText" lastClr="000000"/>
                </a:solidFill>
              </a:rPr>
              <a:t> bornés)</a:t>
            </a:r>
            <a:r>
              <a:rPr lang="fr-FR" sz="2000" baseline="0">
                <a:solidFill>
                  <a:sysClr val="windowText" lastClr="000000"/>
                </a:solidFill>
              </a:rPr>
              <a:t> </a:t>
            </a:r>
            <a:r>
              <a:rPr lang="fr-FR" sz="2000">
                <a:solidFill>
                  <a:sysClr val="windowText" lastClr="000000"/>
                </a:solidFill>
              </a:rPr>
              <a:t> </a:t>
            </a:r>
            <a:br>
              <a:rPr lang="fr-FR">
                <a:solidFill>
                  <a:sysClr val="windowText" lastClr="000000"/>
                </a:solidFill>
              </a:rPr>
            </a:br>
            <a:r>
              <a:rPr lang="fr-FR">
                <a:solidFill>
                  <a:sysClr val="windowText" lastClr="000000"/>
                </a:solidFill>
              </a:rPr>
              <a:t>(Source : AFOR)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432144501542057E-2"/>
          <c:y val="0.14982474559101164"/>
          <c:w val="0.88441614861385764"/>
          <c:h val="0.662576598977759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DTV!$C$3</c:f>
              <c:strCache>
                <c:ptCount val="1"/>
                <c:pt idx="0">
                  <c:v>Nombre cumulé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15000"/>
                  <a:lumOff val="85000"/>
                  <a:alpha val="99000"/>
                </a:schemeClr>
              </a:solidFill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DTV!$B$7:$B$22</c:f>
              <c:numCache>
                <c:formatCode>General</c:formatCode>
                <c:ptCount val="16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DTV!$C$7:$C$22</c:f>
              <c:numCache>
                <c:formatCode>_-* #\ ##0_-;\-* #\ ##0_-;_-* "-"??_-;_-@_-</c:formatCode>
                <c:ptCount val="16"/>
                <c:pt idx="0">
                  <c:v>0</c:v>
                </c:pt>
                <c:pt idx="1">
                  <c:v>168</c:v>
                </c:pt>
                <c:pt idx="2">
                  <c:v>186</c:v>
                </c:pt>
                <c:pt idx="3">
                  <c:v>186</c:v>
                </c:pt>
                <c:pt idx="4">
                  <c:v>204</c:v>
                </c:pt>
                <c:pt idx="5">
                  <c:v>284</c:v>
                </c:pt>
                <c:pt idx="6">
                  <c:v>1037</c:v>
                </c:pt>
                <c:pt idx="7">
                  <c:v>1484</c:v>
                </c:pt>
                <c:pt idx="8">
                  <c:v>3225</c:v>
                </c:pt>
                <c:pt idx="9">
                  <c:v>4002</c:v>
                </c:pt>
                <c:pt idx="10">
                  <c:v>4555</c:v>
                </c:pt>
                <c:pt idx="11">
                  <c:v>5008</c:v>
                </c:pt>
                <c:pt idx="12">
                  <c:v>5245</c:v>
                </c:pt>
                <c:pt idx="13">
                  <c:v>5385</c:v>
                </c:pt>
                <c:pt idx="14">
                  <c:v>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3-4770-A5A0-2E9BE03AA6E1}"/>
            </c:ext>
          </c:extLst>
        </c:ser>
        <c:ser>
          <c:idx val="1"/>
          <c:order val="1"/>
          <c:tx>
            <c:strRef>
              <c:f>DTV!$D$3</c:f>
              <c:strCache>
                <c:ptCount val="1"/>
                <c:pt idx="0">
                  <c:v>Nombre de DTV réalisés dans l'année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DTV!$B$7:$B$22</c:f>
              <c:numCache>
                <c:formatCode>General</c:formatCode>
                <c:ptCount val="16"/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DTV!$D$7:$D$22</c:f>
              <c:numCache>
                <c:formatCode>_-* #\ ##0_-;\-* #\ ##0_-;_-* "-"??_-;_-@_-</c:formatCode>
                <c:ptCount val="16"/>
                <c:pt idx="0">
                  <c:v>0</c:v>
                </c:pt>
                <c:pt idx="1">
                  <c:v>168</c:v>
                </c:pt>
                <c:pt idx="2">
                  <c:v>18</c:v>
                </c:pt>
                <c:pt idx="3">
                  <c:v>0</c:v>
                </c:pt>
                <c:pt idx="4">
                  <c:v>18</c:v>
                </c:pt>
                <c:pt idx="5">
                  <c:v>80</c:v>
                </c:pt>
                <c:pt idx="6">
                  <c:v>753</c:v>
                </c:pt>
                <c:pt idx="7">
                  <c:v>447</c:v>
                </c:pt>
                <c:pt idx="8">
                  <c:v>1741</c:v>
                </c:pt>
                <c:pt idx="9">
                  <c:v>777</c:v>
                </c:pt>
                <c:pt idx="10">
                  <c:v>553</c:v>
                </c:pt>
                <c:pt idx="11">
                  <c:v>453</c:v>
                </c:pt>
                <c:pt idx="12">
                  <c:v>237</c:v>
                </c:pt>
                <c:pt idx="13">
                  <c:v>140</c:v>
                </c:pt>
                <c:pt idx="14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3-4770-A5A0-2E9BE03A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7414672"/>
        <c:axId val="717415032"/>
      </c:barChart>
      <c:catAx>
        <c:axId val="717414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Années :</a:t>
                </a:r>
              </a:p>
            </c:rich>
          </c:tx>
          <c:layout>
            <c:manualLayout>
              <c:xMode val="edge"/>
              <c:yMode val="edge"/>
              <c:x val="7.124497706569392E-3"/>
              <c:y val="0.83644665469447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5032"/>
        <c:crosses val="autoZero"/>
        <c:auto val="0"/>
        <c:lblAlgn val="ctr"/>
        <c:lblOffset val="50"/>
        <c:noMultiLvlLbl val="0"/>
      </c:catAx>
      <c:valAx>
        <c:axId val="717415032"/>
        <c:scaling>
          <c:orientation val="minMax"/>
          <c:max val="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4672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E3C46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2000" b="1">
                <a:solidFill>
                  <a:sysClr val="windowText" lastClr="000000"/>
                </a:solidFill>
              </a:rPr>
              <a:t>Nombre de contrats enregistrés par l'AFOR</a:t>
            </a:r>
            <a:br>
              <a:rPr lang="fr-FR">
                <a:solidFill>
                  <a:sysClr val="windowText" lastClr="000000"/>
                </a:solidFill>
              </a:rPr>
            </a:br>
            <a:r>
              <a:rPr lang="fr-FR">
                <a:solidFill>
                  <a:sysClr val="windowText" lastClr="000000"/>
                </a:solidFill>
              </a:rPr>
              <a:t>(Source : AFOR)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443211701677351E-2"/>
          <c:y val="0.14982474559101164"/>
          <c:w val="0.87326042771499679"/>
          <c:h val="0.66339531242805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Contrats!$C$3</c:f>
              <c:strCache>
                <c:ptCount val="1"/>
                <c:pt idx="0">
                  <c:v>Nombre cumulé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15000"/>
                  <a:lumOff val="85000"/>
                  <a:alpha val="99000"/>
                </a:schemeClr>
              </a:solidFill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Contrats!$B$4:$B$22</c:f>
              <c:numCache>
                <c:formatCode>General</c:formatCode>
                <c:ptCount val="19"/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Contrats!$C$4:$C$22</c:f>
              <c:numCache>
                <c:formatCode>_-* #\ ##0_-;\-* #\ ##0_-;_-* "-"??_-;_-@_-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1147</c:v>
                </c:pt>
                <c:pt idx="14">
                  <c:v>6257</c:v>
                </c:pt>
                <c:pt idx="15">
                  <c:v>11920</c:v>
                </c:pt>
                <c:pt idx="16">
                  <c:v>31144</c:v>
                </c:pt>
                <c:pt idx="17">
                  <c:v>59942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4-4DEB-90C7-FEB1FAEF2339}"/>
            </c:ext>
          </c:extLst>
        </c:ser>
        <c:ser>
          <c:idx val="1"/>
          <c:order val="1"/>
          <c:tx>
            <c:strRef>
              <c:f>Contrats!$D$3</c:f>
              <c:strCache>
                <c:ptCount val="1"/>
                <c:pt idx="0">
                  <c:v>Nombre de contrats enregistrés dans l'année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Contrats!$B$4:$B$22</c:f>
              <c:numCache>
                <c:formatCode>General</c:formatCode>
                <c:ptCount val="19"/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Contrats!$D$4:$D$22</c:f>
              <c:numCache>
                <c:formatCode>_-* #\ ##0_-;\-* #\ ##0_-;_-* "-"??_-;_-@_-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1147</c:v>
                </c:pt>
                <c:pt idx="14">
                  <c:v>5110</c:v>
                </c:pt>
                <c:pt idx="15">
                  <c:v>5663</c:v>
                </c:pt>
                <c:pt idx="16">
                  <c:v>19224</c:v>
                </c:pt>
                <c:pt idx="17">
                  <c:v>28798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4-4DEB-90C7-FEB1FAEF2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7414672"/>
        <c:axId val="717415032"/>
      </c:barChart>
      <c:catAx>
        <c:axId val="717414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Années :</a:t>
                </a:r>
              </a:p>
            </c:rich>
          </c:tx>
          <c:layout>
            <c:manualLayout>
              <c:xMode val="edge"/>
              <c:yMode val="edge"/>
              <c:x val="4.3494027200758891E-3"/>
              <c:y val="0.86299636229681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5032"/>
        <c:crosses val="autoZero"/>
        <c:auto val="0"/>
        <c:lblAlgn val="ctr"/>
        <c:lblOffset val="50"/>
        <c:noMultiLvlLbl val="0"/>
      </c:catAx>
      <c:valAx>
        <c:axId val="717415032"/>
        <c:scaling>
          <c:orientation val="minMax"/>
          <c:max val="7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7414672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E3C46A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557212</xdr:colOff>
      <xdr:row>1</xdr:row>
      <xdr:rowOff>97630</xdr:rowOff>
    </xdr:from>
    <xdr:to>
      <xdr:col>17</xdr:col>
      <xdr:colOff>252413</xdr:colOff>
      <xdr:row>24</xdr:row>
      <xdr:rowOff>185737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ACE2C90-5EDA-E501-5023-42747A835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17</xdr:col>
      <xdr:colOff>457201</xdr:colOff>
      <xdr:row>54</xdr:row>
      <xdr:rowOff>147638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55CF1DC-B98D-4201-B51D-305587AA7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747711</xdr:colOff>
      <xdr:row>1</xdr:row>
      <xdr:rowOff>14287</xdr:rowOff>
    </xdr:from>
    <xdr:to>
      <xdr:col>17</xdr:col>
      <xdr:colOff>442912</xdr:colOff>
      <xdr:row>24</xdr:row>
      <xdr:rowOff>102394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ADC160E-0731-4229-AB01-76F1DFCAF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17</xdr:col>
      <xdr:colOff>457201</xdr:colOff>
      <xdr:row>54</xdr:row>
      <xdr:rowOff>147638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B416836-98E3-415A-934A-406F3FE2E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219074</xdr:colOff>
      <xdr:row>0</xdr:row>
      <xdr:rowOff>171449</xdr:rowOff>
    </xdr:from>
    <xdr:to>
      <xdr:col>17</xdr:col>
      <xdr:colOff>133350</xdr:colOff>
      <xdr:row>24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CCC9590-956F-467D-8C8B-0ECC4E034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1</xdr:row>
      <xdr:rowOff>19049</xdr:rowOff>
    </xdr:from>
    <xdr:to>
      <xdr:col>16</xdr:col>
      <xdr:colOff>485775</xdr:colOff>
      <xdr:row>24</xdr:row>
      <xdr:rowOff>104774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16E1D37-38AD-48FF-96E2-CBF259803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4AB1-DD84-4544-BF23-B53464A7816D}">
  <dimension ref="A2:F27"/>
  <sheetViews>
    <sheetView zoomScale="80" zoomScaleNormal="80" workbookViewId="0">
      <selection activeCell="E9" sqref="E9:F22"/>
    </sheetView>
  </sheetViews>
  <sheetFormatPr baseColWidth="10" defaultRowHeight="15" x14ac:dyDescent="0.25"/>
  <sheetData>
    <row r="2" spans="2:5" x14ac:dyDescent="0.25">
      <c r="C2" t="s">
        <v>1</v>
      </c>
    </row>
    <row r="3" spans="2:5" ht="60" x14ac:dyDescent="0.25">
      <c r="B3" s="1" t="s">
        <v>0</v>
      </c>
      <c r="C3" s="5" t="s">
        <v>2</v>
      </c>
      <c r="D3" s="5" t="s">
        <v>3</v>
      </c>
    </row>
    <row r="4" spans="2:5" ht="15.75" x14ac:dyDescent="0.25">
      <c r="B4" s="2"/>
      <c r="C4" s="3">
        <v>0</v>
      </c>
      <c r="D4" s="3"/>
    </row>
    <row r="5" spans="2:5" ht="15.75" x14ac:dyDescent="0.25">
      <c r="B5" s="2">
        <v>2009</v>
      </c>
      <c r="C5" s="3">
        <v>6</v>
      </c>
      <c r="D5" s="3">
        <f>+C5-C4</f>
        <v>6</v>
      </c>
    </row>
    <row r="6" spans="2:5" ht="15.75" x14ac:dyDescent="0.25">
      <c r="B6" s="2">
        <v>2010</v>
      </c>
      <c r="C6" s="3">
        <v>79</v>
      </c>
      <c r="D6" s="3">
        <f t="shared" ref="D6:D22" si="0">+C6-C5</f>
        <v>73</v>
      </c>
    </row>
    <row r="7" spans="2:5" ht="15.75" x14ac:dyDescent="0.25">
      <c r="B7" s="2">
        <v>2011</v>
      </c>
      <c r="C7" s="3">
        <v>188</v>
      </c>
      <c r="D7" s="3">
        <f t="shared" si="0"/>
        <v>109</v>
      </c>
    </row>
    <row r="8" spans="2:5" ht="15.75" x14ac:dyDescent="0.25">
      <c r="B8" s="2"/>
      <c r="C8" s="3"/>
      <c r="D8" s="3"/>
    </row>
    <row r="9" spans="2:5" ht="15.75" x14ac:dyDescent="0.25">
      <c r="B9" s="2">
        <v>2012</v>
      </c>
      <c r="C9" s="3">
        <v>298</v>
      </c>
      <c r="D9" s="3">
        <f>+C9-C7</f>
        <v>110</v>
      </c>
      <c r="E9" s="14"/>
    </row>
    <row r="10" spans="2:5" ht="15.75" x14ac:dyDescent="0.25">
      <c r="B10" s="2">
        <v>2013</v>
      </c>
      <c r="C10" s="3">
        <v>537</v>
      </c>
      <c r="D10" s="3">
        <f t="shared" si="0"/>
        <v>239</v>
      </c>
      <c r="E10" s="14"/>
    </row>
    <row r="11" spans="2:5" ht="15.75" x14ac:dyDescent="0.25">
      <c r="B11" s="2">
        <v>2014</v>
      </c>
      <c r="C11" s="3">
        <v>889</v>
      </c>
      <c r="D11" s="3">
        <f t="shared" si="0"/>
        <v>352</v>
      </c>
      <c r="E11" s="14"/>
    </row>
    <row r="12" spans="2:5" ht="15.75" x14ac:dyDescent="0.25">
      <c r="B12" s="2">
        <v>2015</v>
      </c>
      <c r="C12" s="3">
        <v>2139</v>
      </c>
      <c r="D12" s="3">
        <f t="shared" si="0"/>
        <v>1250</v>
      </c>
      <c r="E12" s="14"/>
    </row>
    <row r="13" spans="2:5" ht="15.75" x14ac:dyDescent="0.25">
      <c r="B13" s="2">
        <v>2016</v>
      </c>
      <c r="C13" s="3">
        <v>3920</v>
      </c>
      <c r="D13" s="3">
        <f t="shared" si="0"/>
        <v>1781</v>
      </c>
      <c r="E13" s="14"/>
    </row>
    <row r="14" spans="2:5" ht="15.75" x14ac:dyDescent="0.25">
      <c r="B14" s="2">
        <v>2017</v>
      </c>
      <c r="C14" s="3">
        <v>4620</v>
      </c>
      <c r="D14" s="3">
        <f t="shared" si="0"/>
        <v>700</v>
      </c>
      <c r="E14" s="14"/>
    </row>
    <row r="15" spans="2:5" ht="15.75" x14ac:dyDescent="0.25">
      <c r="B15" s="2">
        <v>2018</v>
      </c>
      <c r="C15" s="3">
        <v>5671</v>
      </c>
      <c r="D15" s="3">
        <f t="shared" si="0"/>
        <v>1051</v>
      </c>
      <c r="E15" s="14"/>
    </row>
    <row r="16" spans="2:5" ht="15.75" x14ac:dyDescent="0.25">
      <c r="B16" s="2">
        <v>2019</v>
      </c>
      <c r="C16" s="3">
        <v>6841</v>
      </c>
      <c r="D16" s="3">
        <f t="shared" si="0"/>
        <v>1170</v>
      </c>
      <c r="E16" s="14"/>
    </row>
    <row r="17" spans="1:6" ht="15.75" x14ac:dyDescent="0.25">
      <c r="B17" s="2">
        <v>2020</v>
      </c>
      <c r="C17" s="3">
        <v>7523</v>
      </c>
      <c r="D17" s="3">
        <f t="shared" si="0"/>
        <v>682</v>
      </c>
      <c r="E17" s="14"/>
    </row>
    <row r="18" spans="1:6" ht="15.75" x14ac:dyDescent="0.25">
      <c r="B18" s="2">
        <v>2021</v>
      </c>
      <c r="C18" s="3">
        <v>12782</v>
      </c>
      <c r="D18" s="3">
        <f t="shared" si="0"/>
        <v>5259</v>
      </c>
      <c r="E18" s="14"/>
    </row>
    <row r="19" spans="1:6" ht="15.75" x14ac:dyDescent="0.25">
      <c r="B19" s="2">
        <v>2022</v>
      </c>
      <c r="C19" s="3">
        <v>23425</v>
      </c>
      <c r="D19" s="3">
        <f t="shared" si="0"/>
        <v>10643</v>
      </c>
      <c r="E19" s="14"/>
    </row>
    <row r="20" spans="1:6" ht="15.75" x14ac:dyDescent="0.25">
      <c r="B20" s="2">
        <v>2023</v>
      </c>
      <c r="C20" s="3">
        <v>26506</v>
      </c>
      <c r="D20" s="3">
        <f t="shared" si="0"/>
        <v>3081</v>
      </c>
      <c r="E20" s="14"/>
      <c r="F20" s="15"/>
    </row>
    <row r="21" spans="1:6" ht="15.75" x14ac:dyDescent="0.25">
      <c r="A21" s="4">
        <v>45657</v>
      </c>
      <c r="B21" s="2">
        <v>2024</v>
      </c>
      <c r="C21" s="3">
        <v>61353</v>
      </c>
      <c r="D21" s="3">
        <f t="shared" si="0"/>
        <v>34847</v>
      </c>
      <c r="E21" s="14"/>
    </row>
    <row r="22" spans="1:6" ht="15.75" x14ac:dyDescent="0.25">
      <c r="A22" s="4">
        <v>46022</v>
      </c>
      <c r="B22" s="2">
        <v>2025</v>
      </c>
      <c r="C22" s="3">
        <v>67835</v>
      </c>
      <c r="D22" s="3">
        <f t="shared" si="0"/>
        <v>6482</v>
      </c>
      <c r="E22" s="14"/>
    </row>
    <row r="23" spans="1:6" ht="15.75" x14ac:dyDescent="0.25">
      <c r="B23" s="2"/>
      <c r="C23" s="3"/>
      <c r="D23" s="3"/>
    </row>
    <row r="24" spans="1:6" ht="15.75" x14ac:dyDescent="0.25">
      <c r="B24" s="2">
        <v>2027</v>
      </c>
      <c r="C24" s="3"/>
      <c r="D24" s="3"/>
    </row>
    <row r="25" spans="1:6" ht="15.75" x14ac:dyDescent="0.25">
      <c r="B25" s="2">
        <v>2028</v>
      </c>
      <c r="C25" s="3"/>
      <c r="D25" s="3"/>
    </row>
    <row r="26" spans="1:6" ht="15.75" x14ac:dyDescent="0.25">
      <c r="B26" s="2">
        <v>2029</v>
      </c>
      <c r="C26" s="3"/>
      <c r="D26" s="3"/>
    </row>
    <row r="27" spans="1:6" ht="15.75" x14ac:dyDescent="0.25">
      <c r="B27" s="2">
        <v>2030</v>
      </c>
      <c r="C27" s="3"/>
      <c r="D27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42F5-7582-4AF5-90AD-7E28F407F137}">
  <dimension ref="A2:F39"/>
  <sheetViews>
    <sheetView zoomScale="80" zoomScaleNormal="80" workbookViewId="0">
      <selection activeCell="E32" sqref="E32"/>
    </sheetView>
  </sheetViews>
  <sheetFormatPr baseColWidth="10" defaultRowHeight="15" x14ac:dyDescent="0.25"/>
  <cols>
    <col min="5" max="5" width="11.5703125" customWidth="1"/>
  </cols>
  <sheetData>
    <row r="2" spans="2:6" x14ac:dyDescent="0.25">
      <c r="C2" t="s">
        <v>1</v>
      </c>
    </row>
    <row r="3" spans="2:6" ht="75" x14ac:dyDescent="0.25">
      <c r="B3" s="1" t="s">
        <v>0</v>
      </c>
      <c r="C3" s="5" t="s">
        <v>24</v>
      </c>
      <c r="D3" s="5" t="s">
        <v>25</v>
      </c>
    </row>
    <row r="4" spans="2:6" ht="15.75" x14ac:dyDescent="0.25">
      <c r="B4" s="2"/>
      <c r="C4" s="3">
        <v>0</v>
      </c>
      <c r="D4" s="3"/>
    </row>
    <row r="5" spans="2:6" ht="15.75" x14ac:dyDescent="0.25">
      <c r="B5" s="2">
        <v>2009</v>
      </c>
      <c r="C5" s="3">
        <f>+CF!C5*CF_ha!$B$30</f>
        <v>68.400000000000006</v>
      </c>
      <c r="D5" s="3">
        <f>+CF!D5*CF_ha!$B$30</f>
        <v>68.400000000000006</v>
      </c>
    </row>
    <row r="6" spans="2:6" ht="15.75" x14ac:dyDescent="0.25">
      <c r="B6" s="2">
        <v>2010</v>
      </c>
      <c r="C6" s="3">
        <f>+CF!C6*CF_ha!$B$30</f>
        <v>900.6</v>
      </c>
      <c r="D6" s="3">
        <f>+CF!D6*CF_ha!$B$30</f>
        <v>832.2</v>
      </c>
    </row>
    <row r="7" spans="2:6" ht="15.75" x14ac:dyDescent="0.25">
      <c r="B7" s="2">
        <v>2011</v>
      </c>
      <c r="C7" s="3">
        <f>+CF!C7*CF_ha!$B$30</f>
        <v>2143.2000000000003</v>
      </c>
      <c r="D7" s="3">
        <f>+CF!D7*CF_ha!$B$30</f>
        <v>1242.6000000000001</v>
      </c>
    </row>
    <row r="8" spans="2:6" ht="15.75" x14ac:dyDescent="0.25">
      <c r="B8" s="2"/>
      <c r="C8" s="3"/>
      <c r="D8" s="3"/>
    </row>
    <row r="9" spans="2:6" ht="15.75" x14ac:dyDescent="0.25">
      <c r="B9" s="2">
        <v>2012</v>
      </c>
      <c r="C9" s="3">
        <f>+CF!C9*CF_ha!$B$30</f>
        <v>3397.2000000000003</v>
      </c>
      <c r="D9" s="3">
        <f>+CF!D9*CF_ha!$B$30</f>
        <v>1254</v>
      </c>
      <c r="E9" s="27"/>
      <c r="F9" s="27"/>
    </row>
    <row r="10" spans="2:6" ht="15.75" x14ac:dyDescent="0.25">
      <c r="B10" s="2">
        <v>2013</v>
      </c>
      <c r="C10" s="3">
        <f>+CF!C10*CF_ha!$B$30</f>
        <v>6121.8</v>
      </c>
      <c r="D10" s="3">
        <f>+CF!D10*CF_ha!$B$30</f>
        <v>2724.6</v>
      </c>
      <c r="E10" s="27"/>
      <c r="F10" s="27"/>
    </row>
    <row r="11" spans="2:6" ht="15.75" x14ac:dyDescent="0.25">
      <c r="B11" s="2">
        <v>2014</v>
      </c>
      <c r="C11" s="3">
        <f>+CF!C11*CF_ha!$B$30</f>
        <v>10134.6</v>
      </c>
      <c r="D11" s="3">
        <f>+CF!D11*CF_ha!$B$30</f>
        <v>4012.8</v>
      </c>
      <c r="E11" s="27"/>
      <c r="F11" s="27"/>
    </row>
    <row r="12" spans="2:6" ht="15.75" x14ac:dyDescent="0.25">
      <c r="B12" s="2">
        <v>2015</v>
      </c>
      <c r="C12" s="3">
        <f>+CF!C12*CF_ha!$B$30</f>
        <v>24384.600000000002</v>
      </c>
      <c r="D12" s="3">
        <f>+CF!D12*CF_ha!$B$30</f>
        <v>14250</v>
      </c>
      <c r="E12" s="27"/>
      <c r="F12" s="27"/>
    </row>
    <row r="13" spans="2:6" ht="15.75" x14ac:dyDescent="0.25">
      <c r="B13" s="2">
        <v>2016</v>
      </c>
      <c r="C13" s="3">
        <f>+CF!C13*CF_ha!$B$30</f>
        <v>44688</v>
      </c>
      <c r="D13" s="3">
        <f>+CF!D13*CF_ha!$B$30</f>
        <v>20303.400000000001</v>
      </c>
      <c r="E13" s="27"/>
      <c r="F13" s="27"/>
    </row>
    <row r="14" spans="2:6" ht="15.75" x14ac:dyDescent="0.25">
      <c r="B14" s="2">
        <v>2017</v>
      </c>
      <c r="C14" s="3">
        <f>+CF!C14*CF_ha!$B$30</f>
        <v>52668</v>
      </c>
      <c r="D14" s="3">
        <f>+CF!D14*CF_ha!$B$30</f>
        <v>7980</v>
      </c>
      <c r="E14" s="27"/>
      <c r="F14" s="27"/>
    </row>
    <row r="15" spans="2:6" ht="15.75" x14ac:dyDescent="0.25">
      <c r="B15" s="2">
        <v>2018</v>
      </c>
      <c r="C15" s="3">
        <f>+CF!C15*CF_ha!$B$30</f>
        <v>64649.4</v>
      </c>
      <c r="D15" s="3">
        <f>+CF!D15*CF_ha!$B$30</f>
        <v>11981.4</v>
      </c>
      <c r="E15" s="27"/>
      <c r="F15" s="27"/>
    </row>
    <row r="16" spans="2:6" ht="15.75" x14ac:dyDescent="0.25">
      <c r="B16" s="2">
        <v>2019</v>
      </c>
      <c r="C16" s="3">
        <f>+CF!C16*CF_ha!$B$30</f>
        <v>77987.400000000009</v>
      </c>
      <c r="D16" s="3">
        <f>+CF!D16*CF_ha!$B$30</f>
        <v>13338</v>
      </c>
      <c r="E16" s="27"/>
      <c r="F16" s="27"/>
    </row>
    <row r="17" spans="1:6" ht="15.75" x14ac:dyDescent="0.25">
      <c r="B17" s="2">
        <v>2020</v>
      </c>
      <c r="C17" s="3">
        <f>+CF!C17*CF_ha!$B$30</f>
        <v>85762.2</v>
      </c>
      <c r="D17" s="3">
        <f>+CF!D17*CF_ha!$B$30</f>
        <v>7774.8</v>
      </c>
      <c r="E17" s="27"/>
      <c r="F17" s="27"/>
    </row>
    <row r="18" spans="1:6" ht="15.75" x14ac:dyDescent="0.25">
      <c r="B18" s="2">
        <v>2021</v>
      </c>
      <c r="C18" s="3">
        <f>+CF!C18*CF_ha!$B$30</f>
        <v>145714.80000000002</v>
      </c>
      <c r="D18" s="3">
        <f>+CF!D18*CF_ha!$B$30</f>
        <v>59952.6</v>
      </c>
      <c r="E18" s="27"/>
      <c r="F18" s="27"/>
    </row>
    <row r="19" spans="1:6" ht="15.75" x14ac:dyDescent="0.25">
      <c r="B19" s="2">
        <v>2022</v>
      </c>
      <c r="C19" s="3">
        <f>+CF!C19*CF_ha!$B$30</f>
        <v>267045</v>
      </c>
      <c r="D19" s="3">
        <f>+CF!D19*CF_ha!$B$30</f>
        <v>121330.2</v>
      </c>
      <c r="E19" s="27"/>
      <c r="F19" s="27"/>
    </row>
    <row r="20" spans="1:6" ht="15.75" x14ac:dyDescent="0.25">
      <c r="B20" s="2">
        <v>2023</v>
      </c>
      <c r="C20" s="3">
        <f>+CF!C20*CF_ha!$B$30</f>
        <v>302168.40000000002</v>
      </c>
      <c r="D20" s="3">
        <f>+CF!D20*CF_ha!$B$30</f>
        <v>35123.4</v>
      </c>
      <c r="E20" s="27"/>
      <c r="F20" s="27"/>
    </row>
    <row r="21" spans="1:6" ht="15.75" x14ac:dyDescent="0.25">
      <c r="A21" s="4">
        <v>45657</v>
      </c>
      <c r="B21" s="2">
        <v>2024</v>
      </c>
      <c r="C21" s="3">
        <f>+CF!C21*CF_ha!$B$30</f>
        <v>699424.20000000007</v>
      </c>
      <c r="D21" s="3">
        <f>+CF!D21*CF_ha!$B$30</f>
        <v>397255.8</v>
      </c>
      <c r="E21" s="27"/>
      <c r="F21" s="27"/>
    </row>
    <row r="22" spans="1:6" ht="15.75" x14ac:dyDescent="0.25">
      <c r="A22" s="4">
        <v>46022</v>
      </c>
      <c r="B22" s="2">
        <v>2025</v>
      </c>
      <c r="C22" s="3">
        <v>946923</v>
      </c>
      <c r="D22" s="3">
        <f>+C22-C21</f>
        <v>247498.79999999993</v>
      </c>
      <c r="E22" s="27">
        <f>+C22/CF!C22</f>
        <v>13.959209847423896</v>
      </c>
      <c r="F22" s="27">
        <f>+D22/CF!D22</f>
        <v>38.182474544893537</v>
      </c>
    </row>
    <row r="23" spans="1:6" ht="15.75" x14ac:dyDescent="0.25">
      <c r="B23" s="2"/>
      <c r="C23" s="3"/>
      <c r="D23" s="3"/>
    </row>
    <row r="24" spans="1:6" ht="15.75" x14ac:dyDescent="0.25">
      <c r="B24" s="2">
        <v>2027</v>
      </c>
      <c r="C24" s="3"/>
      <c r="D24" s="3"/>
    </row>
    <row r="25" spans="1:6" ht="15.75" x14ac:dyDescent="0.25">
      <c r="B25" s="2">
        <v>2028</v>
      </c>
      <c r="C25" s="3"/>
      <c r="D25" s="3"/>
    </row>
    <row r="26" spans="1:6" ht="15.75" x14ac:dyDescent="0.25">
      <c r="B26" s="2">
        <v>2029</v>
      </c>
      <c r="C26" s="3"/>
      <c r="D26" s="3"/>
    </row>
    <row r="27" spans="1:6" ht="15.75" x14ac:dyDescent="0.25">
      <c r="B27" s="2">
        <v>2030</v>
      </c>
      <c r="C27" s="3"/>
      <c r="D27" s="3"/>
    </row>
    <row r="30" spans="1:6" ht="15.75" x14ac:dyDescent="0.25">
      <c r="A30" t="s">
        <v>22</v>
      </c>
      <c r="B30" s="16">
        <v>11.4</v>
      </c>
      <c r="C30" t="s">
        <v>23</v>
      </c>
    </row>
    <row r="35" spans="4:4" ht="15.75" x14ac:dyDescent="0.25">
      <c r="D35" s="17">
        <v>852746</v>
      </c>
    </row>
    <row r="36" spans="4:4" ht="15.75" x14ac:dyDescent="0.25">
      <c r="D36" s="17">
        <v>250000</v>
      </c>
    </row>
    <row r="37" spans="4:4" ht="15.75" x14ac:dyDescent="0.25">
      <c r="D37" s="17">
        <f>SUM(D35:D36)</f>
        <v>1102746</v>
      </c>
    </row>
    <row r="38" spans="4:4" ht="15.75" x14ac:dyDescent="0.25">
      <c r="D38" s="17"/>
    </row>
    <row r="39" spans="4:4" ht="15.75" x14ac:dyDescent="0.25">
      <c r="D39" s="1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BF682-A700-4D7C-8EC0-00B1F9FC49CA}">
  <dimension ref="A3:D26"/>
  <sheetViews>
    <sheetView zoomScaleNormal="100" workbookViewId="0">
      <selection activeCell="F26" sqref="F26"/>
    </sheetView>
  </sheetViews>
  <sheetFormatPr baseColWidth="10" defaultRowHeight="15" x14ac:dyDescent="0.25"/>
  <cols>
    <col min="4" max="4" width="12.7109375" customWidth="1"/>
  </cols>
  <sheetData>
    <row r="3" spans="2:4" ht="63" customHeight="1" x14ac:dyDescent="0.25">
      <c r="B3" s="1" t="s">
        <v>0</v>
      </c>
      <c r="C3" s="5" t="s">
        <v>2</v>
      </c>
      <c r="D3" s="5" t="s">
        <v>5</v>
      </c>
    </row>
    <row r="4" spans="2:4" ht="15.75" x14ac:dyDescent="0.25">
      <c r="B4" s="2"/>
      <c r="C4" s="3">
        <v>0</v>
      </c>
      <c r="D4" s="3"/>
    </row>
    <row r="5" spans="2:4" ht="15.75" x14ac:dyDescent="0.25">
      <c r="B5" s="2">
        <v>2009</v>
      </c>
      <c r="C5" s="3">
        <v>0</v>
      </c>
      <c r="D5" s="3">
        <f>+C5-C4</f>
        <v>0</v>
      </c>
    </row>
    <row r="6" spans="2:4" ht="15.75" x14ac:dyDescent="0.25">
      <c r="B6" s="2">
        <v>2010</v>
      </c>
      <c r="C6" s="3">
        <v>0</v>
      </c>
      <c r="D6" s="3">
        <f t="shared" ref="D6:D21" si="0">+C6-C5</f>
        <v>0</v>
      </c>
    </row>
    <row r="7" spans="2:4" ht="15.75" x14ac:dyDescent="0.25">
      <c r="B7" s="2"/>
      <c r="C7" s="3">
        <v>0</v>
      </c>
      <c r="D7" s="3">
        <f t="shared" si="0"/>
        <v>0</v>
      </c>
    </row>
    <row r="8" spans="2:4" ht="15.75" x14ac:dyDescent="0.25">
      <c r="B8" s="2">
        <v>2012</v>
      </c>
      <c r="C8" s="3">
        <v>168</v>
      </c>
      <c r="D8" s="3">
        <f t="shared" si="0"/>
        <v>168</v>
      </c>
    </row>
    <row r="9" spans="2:4" ht="15.75" x14ac:dyDescent="0.25">
      <c r="B9" s="2">
        <v>2013</v>
      </c>
      <c r="C9" s="3">
        <v>186</v>
      </c>
      <c r="D9" s="3">
        <f t="shared" si="0"/>
        <v>18</v>
      </c>
    </row>
    <row r="10" spans="2:4" ht="15.75" x14ac:dyDescent="0.25">
      <c r="B10" s="2">
        <v>2014</v>
      </c>
      <c r="C10" s="3">
        <v>186</v>
      </c>
      <c r="D10" s="3">
        <f t="shared" si="0"/>
        <v>0</v>
      </c>
    </row>
    <row r="11" spans="2:4" ht="15.75" x14ac:dyDescent="0.25">
      <c r="B11" s="2">
        <v>2015</v>
      </c>
      <c r="C11" s="3">
        <v>204</v>
      </c>
      <c r="D11" s="3">
        <f t="shared" si="0"/>
        <v>18</v>
      </c>
    </row>
    <row r="12" spans="2:4" ht="15.75" x14ac:dyDescent="0.25">
      <c r="B12" s="2">
        <v>2016</v>
      </c>
      <c r="C12" s="3">
        <v>284</v>
      </c>
      <c r="D12" s="3">
        <f t="shared" si="0"/>
        <v>80</v>
      </c>
    </row>
    <row r="13" spans="2:4" ht="15.75" x14ac:dyDescent="0.25">
      <c r="B13" s="2">
        <v>2017</v>
      </c>
      <c r="C13" s="3">
        <v>1037</v>
      </c>
      <c r="D13" s="3">
        <f t="shared" si="0"/>
        <v>753</v>
      </c>
    </row>
    <row r="14" spans="2:4" ht="15.75" x14ac:dyDescent="0.25">
      <c r="B14" s="2">
        <v>2018</v>
      </c>
      <c r="C14" s="3">
        <v>1484</v>
      </c>
      <c r="D14" s="3">
        <f t="shared" si="0"/>
        <v>447</v>
      </c>
    </row>
    <row r="15" spans="2:4" ht="15.75" x14ac:dyDescent="0.25">
      <c r="B15" s="2">
        <v>2019</v>
      </c>
      <c r="C15" s="3">
        <v>3225</v>
      </c>
      <c r="D15" s="3">
        <f t="shared" si="0"/>
        <v>1741</v>
      </c>
    </row>
    <row r="16" spans="2:4" ht="15.75" x14ac:dyDescent="0.25">
      <c r="B16" s="2">
        <v>2020</v>
      </c>
      <c r="C16" s="3">
        <v>4002</v>
      </c>
      <c r="D16" s="3">
        <f t="shared" si="0"/>
        <v>777</v>
      </c>
    </row>
    <row r="17" spans="1:4" ht="15.75" x14ac:dyDescent="0.25">
      <c r="B17" s="2">
        <v>2021</v>
      </c>
      <c r="C17" s="3">
        <v>4555</v>
      </c>
      <c r="D17" s="3">
        <f t="shared" si="0"/>
        <v>553</v>
      </c>
    </row>
    <row r="18" spans="1:4" ht="15.75" x14ac:dyDescent="0.25">
      <c r="B18" s="2">
        <v>2022</v>
      </c>
      <c r="C18" s="3">
        <v>5008</v>
      </c>
      <c r="D18" s="3">
        <f>+C18-C17</f>
        <v>453</v>
      </c>
    </row>
    <row r="19" spans="1:4" ht="15.75" x14ac:dyDescent="0.25">
      <c r="B19" s="2">
        <v>2023</v>
      </c>
      <c r="C19" s="3">
        <v>5245</v>
      </c>
      <c r="D19" s="3">
        <f t="shared" si="0"/>
        <v>237</v>
      </c>
    </row>
    <row r="20" spans="1:4" ht="15.75" x14ac:dyDescent="0.25">
      <c r="A20" s="4">
        <v>45657</v>
      </c>
      <c r="B20" s="2">
        <v>2024</v>
      </c>
      <c r="C20" s="3">
        <v>5385</v>
      </c>
      <c r="D20" s="3">
        <f t="shared" si="0"/>
        <v>140</v>
      </c>
    </row>
    <row r="21" spans="1:4" ht="15.75" x14ac:dyDescent="0.25">
      <c r="B21" s="2">
        <v>2025</v>
      </c>
      <c r="C21" s="3">
        <v>5586</v>
      </c>
      <c r="D21" s="3">
        <f t="shared" si="0"/>
        <v>201</v>
      </c>
    </row>
    <row r="22" spans="1:4" ht="15.75" x14ac:dyDescent="0.25">
      <c r="B22" s="2"/>
      <c r="C22" s="3"/>
      <c r="D22" s="3"/>
    </row>
    <row r="23" spans="1:4" ht="15.75" x14ac:dyDescent="0.25">
      <c r="B23" s="2">
        <v>2027</v>
      </c>
      <c r="C23" s="3"/>
      <c r="D23" s="3"/>
    </row>
    <row r="24" spans="1:4" ht="15.75" x14ac:dyDescent="0.25">
      <c r="B24" s="2">
        <v>2028</v>
      </c>
      <c r="C24" s="3"/>
      <c r="D24" s="3"/>
    </row>
    <row r="25" spans="1:4" ht="15.75" x14ac:dyDescent="0.25">
      <c r="B25" s="2">
        <v>2029</v>
      </c>
      <c r="C25" s="3"/>
      <c r="D25" s="3"/>
    </row>
    <row r="26" spans="1:4" ht="15.75" x14ac:dyDescent="0.25">
      <c r="B26" s="2">
        <v>2030</v>
      </c>
      <c r="C26" s="3"/>
      <c r="D26" s="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6D99-FF77-4184-AF81-DCA99F075E39}">
  <dimension ref="A3:D26"/>
  <sheetViews>
    <sheetView zoomScaleNormal="100" workbookViewId="0">
      <selection activeCell="S9" sqref="S9"/>
    </sheetView>
  </sheetViews>
  <sheetFormatPr baseColWidth="10" defaultRowHeight="15" x14ac:dyDescent="0.25"/>
  <sheetData>
    <row r="3" spans="2:4" ht="75" x14ac:dyDescent="0.25">
      <c r="B3" s="1" t="s">
        <v>0</v>
      </c>
      <c r="C3" s="5" t="s">
        <v>2</v>
      </c>
      <c r="D3" s="5" t="s">
        <v>4</v>
      </c>
    </row>
    <row r="4" spans="2:4" ht="15.75" x14ac:dyDescent="0.25">
      <c r="B4" s="2"/>
      <c r="C4" s="3">
        <v>0</v>
      </c>
      <c r="D4" s="3"/>
    </row>
    <row r="5" spans="2:4" ht="15.75" x14ac:dyDescent="0.25">
      <c r="B5" s="2">
        <v>2009</v>
      </c>
      <c r="C5" s="3">
        <v>0</v>
      </c>
      <c r="D5" s="3">
        <f>+C5-C4</f>
        <v>0</v>
      </c>
    </row>
    <row r="6" spans="2:4" ht="15.75" x14ac:dyDescent="0.25">
      <c r="B6" s="2">
        <v>2010</v>
      </c>
      <c r="C6" s="3">
        <v>0</v>
      </c>
      <c r="D6" s="3">
        <f t="shared" ref="D6:D21" si="0">+C6-C5</f>
        <v>0</v>
      </c>
    </row>
    <row r="7" spans="2:4" ht="15.75" x14ac:dyDescent="0.25">
      <c r="B7" s="2">
        <v>2011</v>
      </c>
      <c r="C7" s="3">
        <v>0</v>
      </c>
      <c r="D7" s="3">
        <f t="shared" si="0"/>
        <v>0</v>
      </c>
    </row>
    <row r="8" spans="2:4" ht="15.75" x14ac:dyDescent="0.25">
      <c r="B8" s="2">
        <v>2012</v>
      </c>
      <c r="C8" s="3">
        <v>0</v>
      </c>
      <c r="D8" s="3">
        <f t="shared" si="0"/>
        <v>0</v>
      </c>
    </row>
    <row r="9" spans="2:4" ht="15.75" x14ac:dyDescent="0.25">
      <c r="B9" s="2">
        <v>2013</v>
      </c>
      <c r="C9" s="3">
        <v>0</v>
      </c>
      <c r="D9" s="3">
        <f t="shared" si="0"/>
        <v>0</v>
      </c>
    </row>
    <row r="10" spans="2:4" ht="15.75" x14ac:dyDescent="0.25">
      <c r="B10" s="2">
        <v>2014</v>
      </c>
      <c r="C10" s="3">
        <v>0</v>
      </c>
      <c r="D10" s="3">
        <f t="shared" si="0"/>
        <v>0</v>
      </c>
    </row>
    <row r="11" spans="2:4" ht="15.75" x14ac:dyDescent="0.25">
      <c r="B11" s="2">
        <v>2015</v>
      </c>
      <c r="C11" s="3">
        <v>0</v>
      </c>
      <c r="D11" s="3">
        <f t="shared" si="0"/>
        <v>0</v>
      </c>
    </row>
    <row r="12" spans="2:4" ht="15.75" x14ac:dyDescent="0.25">
      <c r="B12" s="2">
        <v>2016</v>
      </c>
      <c r="C12" s="3">
        <v>0</v>
      </c>
      <c r="D12" s="3">
        <f t="shared" si="0"/>
        <v>0</v>
      </c>
    </row>
    <row r="13" spans="2:4" ht="15.75" x14ac:dyDescent="0.25">
      <c r="B13" s="2">
        <v>2017</v>
      </c>
      <c r="C13" s="3">
        <v>0</v>
      </c>
      <c r="D13" s="3">
        <f t="shared" si="0"/>
        <v>0</v>
      </c>
    </row>
    <row r="14" spans="2:4" ht="15.75" x14ac:dyDescent="0.25">
      <c r="B14" s="2">
        <v>2018</v>
      </c>
      <c r="C14" s="3">
        <v>0</v>
      </c>
      <c r="D14" s="3">
        <f t="shared" si="0"/>
        <v>0</v>
      </c>
    </row>
    <row r="15" spans="2:4" ht="15.75" x14ac:dyDescent="0.25">
      <c r="B15" s="2">
        <v>2019</v>
      </c>
      <c r="C15" s="3">
        <v>0</v>
      </c>
      <c r="D15" s="3">
        <f t="shared" si="0"/>
        <v>0</v>
      </c>
    </row>
    <row r="16" spans="2:4" ht="15.75" x14ac:dyDescent="0.25">
      <c r="B16" s="2">
        <v>2020</v>
      </c>
      <c r="C16" s="3">
        <v>0</v>
      </c>
      <c r="D16" s="3">
        <f t="shared" si="0"/>
        <v>0</v>
      </c>
    </row>
    <row r="17" spans="1:4" ht="15.75" x14ac:dyDescent="0.25">
      <c r="B17" s="2">
        <v>2021</v>
      </c>
      <c r="C17" s="3">
        <v>1147</v>
      </c>
      <c r="D17" s="3">
        <f t="shared" si="0"/>
        <v>1147</v>
      </c>
    </row>
    <row r="18" spans="1:4" ht="15.75" x14ac:dyDescent="0.25">
      <c r="B18" s="2">
        <v>2022</v>
      </c>
      <c r="C18" s="3">
        <v>6257</v>
      </c>
      <c r="D18" s="3">
        <f t="shared" si="0"/>
        <v>5110</v>
      </c>
    </row>
    <row r="19" spans="1:4" ht="15.75" x14ac:dyDescent="0.25">
      <c r="B19" s="2">
        <v>2023</v>
      </c>
      <c r="C19" s="3">
        <v>11920</v>
      </c>
      <c r="D19" s="3">
        <f t="shared" si="0"/>
        <v>5663</v>
      </c>
    </row>
    <row r="20" spans="1:4" ht="15.75" x14ac:dyDescent="0.25">
      <c r="A20" s="4">
        <v>45535</v>
      </c>
      <c r="B20" s="2">
        <v>2024</v>
      </c>
      <c r="C20" s="3">
        <v>31144</v>
      </c>
      <c r="D20" s="3">
        <f t="shared" si="0"/>
        <v>19224</v>
      </c>
    </row>
    <row r="21" spans="1:4" ht="15.75" x14ac:dyDescent="0.25">
      <c r="A21" s="4">
        <v>46022</v>
      </c>
      <c r="B21" s="2">
        <v>2025</v>
      </c>
      <c r="C21" s="3">
        <v>59942</v>
      </c>
      <c r="D21" s="3">
        <f t="shared" si="0"/>
        <v>28798</v>
      </c>
    </row>
    <row r="22" spans="1:4" ht="15.75" x14ac:dyDescent="0.25">
      <c r="B22" s="2">
        <v>2026</v>
      </c>
      <c r="C22" s="3"/>
      <c r="D22" s="3"/>
    </row>
    <row r="23" spans="1:4" ht="15.75" x14ac:dyDescent="0.25">
      <c r="B23" s="2">
        <v>2027</v>
      </c>
      <c r="C23" s="3"/>
      <c r="D23" s="3"/>
    </row>
    <row r="24" spans="1:4" ht="15.75" x14ac:dyDescent="0.25">
      <c r="B24" s="2">
        <v>2028</v>
      </c>
      <c r="C24" s="3"/>
      <c r="D24" s="3"/>
    </row>
    <row r="25" spans="1:4" ht="15.75" x14ac:dyDescent="0.25">
      <c r="B25" s="2">
        <v>2029</v>
      </c>
      <c r="C25" s="3"/>
      <c r="D25" s="3"/>
    </row>
    <row r="26" spans="1:4" ht="15.75" x14ac:dyDescent="0.25">
      <c r="B26" s="2">
        <v>2030</v>
      </c>
      <c r="C26" s="3"/>
      <c r="D26" s="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AA3D-D2B9-4FBE-A226-D74A45E5AB90}">
  <dimension ref="A5:I17"/>
  <sheetViews>
    <sheetView tabSelected="1" topLeftCell="A4" workbookViewId="0">
      <selection activeCell="I12" sqref="I12"/>
    </sheetView>
  </sheetViews>
  <sheetFormatPr baseColWidth="10" defaultRowHeight="15" x14ac:dyDescent="0.25"/>
  <cols>
    <col min="1" max="1" width="54.28515625" customWidth="1"/>
    <col min="2" max="2" width="40.5703125" customWidth="1"/>
    <col min="3" max="3" width="24" customWidth="1"/>
    <col min="4" max="4" width="15.28515625" customWidth="1"/>
    <col min="5" max="5" width="15" customWidth="1"/>
    <col min="6" max="7" width="12.7109375" customWidth="1"/>
  </cols>
  <sheetData>
    <row r="5" spans="1:9" ht="15.75" thickBot="1" x14ac:dyDescent="0.3"/>
    <row r="6" spans="1:9" ht="20.25" customHeight="1" x14ac:dyDescent="0.25">
      <c r="A6" s="23" t="s">
        <v>6</v>
      </c>
      <c r="B6" s="24"/>
      <c r="C6" s="12" t="s">
        <v>20</v>
      </c>
      <c r="D6" s="23" t="s">
        <v>8</v>
      </c>
      <c r="E6" s="24"/>
      <c r="F6" s="23" t="s">
        <v>9</v>
      </c>
      <c r="G6" s="24"/>
    </row>
    <row r="7" spans="1:9" ht="21" thickBot="1" x14ac:dyDescent="0.3">
      <c r="A7" s="25" t="s">
        <v>7</v>
      </c>
      <c r="B7" s="26"/>
      <c r="C7" s="13" t="s">
        <v>21</v>
      </c>
      <c r="D7" s="13">
        <v>45535</v>
      </c>
      <c r="E7" s="13">
        <v>46022</v>
      </c>
      <c r="F7" s="18">
        <v>2024</v>
      </c>
      <c r="G7" s="18">
        <v>2025</v>
      </c>
    </row>
    <row r="8" spans="1:9" ht="41.25" customHeight="1" thickBot="1" x14ac:dyDescent="0.3">
      <c r="A8" s="19" t="s">
        <v>10</v>
      </c>
      <c r="B8" s="20"/>
      <c r="C8" s="6">
        <v>8576</v>
      </c>
      <c r="D8" s="6">
        <v>7960</v>
      </c>
      <c r="E8" s="6"/>
      <c r="F8" s="8">
        <f t="shared" ref="F8:F17" si="0">+D8/C8</f>
        <v>0.92817164179104472</v>
      </c>
      <c r="G8" s="8"/>
    </row>
    <row r="9" spans="1:9" ht="41.25" customHeight="1" thickBot="1" x14ac:dyDescent="0.3">
      <c r="A9" s="19" t="s">
        <v>11</v>
      </c>
      <c r="B9" s="20"/>
      <c r="C9" s="7">
        <v>507</v>
      </c>
      <c r="D9" s="7">
        <v>463</v>
      </c>
      <c r="E9" s="7"/>
      <c r="F9" s="8">
        <f t="shared" si="0"/>
        <v>0.91321499013806706</v>
      </c>
      <c r="G9" s="8"/>
    </row>
    <row r="10" spans="1:9" ht="41.25" customHeight="1" thickBot="1" x14ac:dyDescent="0.3">
      <c r="A10" s="19" t="s">
        <v>12</v>
      </c>
      <c r="B10" s="20"/>
      <c r="C10" s="7">
        <v>110</v>
      </c>
      <c r="D10" s="7">
        <v>102</v>
      </c>
      <c r="E10" s="7"/>
      <c r="F10" s="8">
        <f t="shared" si="0"/>
        <v>0.92727272727272725</v>
      </c>
      <c r="G10" s="8"/>
    </row>
    <row r="11" spans="1:9" ht="41.25" customHeight="1" thickBot="1" x14ac:dyDescent="0.3">
      <c r="A11" s="19" t="s">
        <v>13</v>
      </c>
      <c r="B11" s="20"/>
      <c r="C11" s="6">
        <v>50000</v>
      </c>
      <c r="D11" s="6">
        <v>22200</v>
      </c>
      <c r="E11" s="6"/>
      <c r="F11" s="8">
        <f t="shared" si="0"/>
        <v>0.44400000000000001</v>
      </c>
      <c r="G11" s="8"/>
    </row>
    <row r="12" spans="1:9" ht="41.25" customHeight="1" thickBot="1" x14ac:dyDescent="0.3">
      <c r="A12" s="19" t="s">
        <v>14</v>
      </c>
      <c r="B12" s="20"/>
      <c r="C12" s="6">
        <v>8636</v>
      </c>
      <c r="D12" s="6">
        <v>5325</v>
      </c>
      <c r="E12" s="6">
        <f>+DTV!C21</f>
        <v>5586</v>
      </c>
      <c r="F12" s="8">
        <f>+D12/$C12</f>
        <v>0.6166049096804076</v>
      </c>
      <c r="G12" s="8">
        <f t="shared" ref="G12:G17" si="1">+E12/$C12</f>
        <v>0.64682723483094029</v>
      </c>
    </row>
    <row r="13" spans="1:9" ht="21" thickBot="1" x14ac:dyDescent="0.3">
      <c r="A13" s="21" t="s">
        <v>19</v>
      </c>
      <c r="B13" s="9" t="s">
        <v>18</v>
      </c>
      <c r="C13" s="6">
        <v>23000000</v>
      </c>
      <c r="D13" s="6">
        <v>660184</v>
      </c>
      <c r="E13" s="6">
        <f>+CF_ha!C22</f>
        <v>946923</v>
      </c>
      <c r="F13" s="8">
        <f t="shared" ref="F13:F15" si="2">+D13/$C13</f>
        <v>2.8703652173913043E-2</v>
      </c>
      <c r="G13" s="8">
        <f t="shared" si="1"/>
        <v>4.1170565217391306E-2</v>
      </c>
    </row>
    <row r="14" spans="1:9" ht="45" customHeight="1" thickBot="1" x14ac:dyDescent="0.3">
      <c r="A14" s="22"/>
      <c r="B14" s="10" t="s">
        <v>2</v>
      </c>
      <c r="C14" s="6">
        <v>1500000</v>
      </c>
      <c r="D14" s="6">
        <v>57171</v>
      </c>
      <c r="E14" s="6">
        <f>+CF!C22</f>
        <v>67835</v>
      </c>
      <c r="F14" s="8">
        <f t="shared" si="2"/>
        <v>3.8114000000000002E-2</v>
      </c>
      <c r="G14" s="8">
        <f t="shared" si="1"/>
        <v>4.5223333333333331E-2</v>
      </c>
      <c r="H14" s="11" t="str">
        <f>+ROUND(D13/D14,1)&amp;" ha/CF"</f>
        <v>11,5 ha/CF</v>
      </c>
      <c r="I14" s="11" t="str">
        <f>+ROUND(E13/E14,1)&amp;" ha/CF"</f>
        <v>14 ha/CF</v>
      </c>
    </row>
    <row r="15" spans="1:9" ht="21" thickBot="1" x14ac:dyDescent="0.3">
      <c r="A15" s="19" t="s">
        <v>15</v>
      </c>
      <c r="B15" s="20"/>
      <c r="C15" s="6">
        <v>1500000</v>
      </c>
      <c r="D15" s="6">
        <v>32507</v>
      </c>
      <c r="E15" s="6">
        <f>+Contrats!$C$21</f>
        <v>59942</v>
      </c>
      <c r="F15" s="8">
        <f t="shared" si="2"/>
        <v>2.1671333333333334E-2</v>
      </c>
      <c r="G15" s="8">
        <f t="shared" si="1"/>
        <v>3.9961333333333335E-2</v>
      </c>
    </row>
    <row r="16" spans="1:9" ht="41.25" customHeight="1" thickBot="1" x14ac:dyDescent="0.3">
      <c r="A16" s="19" t="s">
        <v>16</v>
      </c>
      <c r="B16" s="20"/>
      <c r="C16" s="7">
        <v>31</v>
      </c>
      <c r="D16" s="7">
        <v>5</v>
      </c>
      <c r="E16" s="7">
        <v>16</v>
      </c>
      <c r="F16" s="8">
        <f t="shared" si="0"/>
        <v>0.16129032258064516</v>
      </c>
      <c r="G16" s="8">
        <f t="shared" si="1"/>
        <v>0.5161290322580645</v>
      </c>
    </row>
    <row r="17" spans="1:7" ht="37.5" customHeight="1" thickBot="1" x14ac:dyDescent="0.3">
      <c r="A17" s="19" t="s">
        <v>17</v>
      </c>
      <c r="B17" s="20"/>
      <c r="C17" s="7">
        <v>507</v>
      </c>
      <c r="D17" s="7">
        <v>52</v>
      </c>
      <c r="E17" s="7">
        <v>263</v>
      </c>
      <c r="F17" s="8">
        <f t="shared" si="0"/>
        <v>0.10256410256410256</v>
      </c>
      <c r="G17" s="8">
        <f t="shared" si="1"/>
        <v>0.51873767258382641</v>
      </c>
    </row>
  </sheetData>
  <mergeCells count="13">
    <mergeCell ref="F6:G6"/>
    <mergeCell ref="D6:E6"/>
    <mergeCell ref="A6:B6"/>
    <mergeCell ref="A7:B7"/>
    <mergeCell ref="A15:B15"/>
    <mergeCell ref="A16:B16"/>
    <mergeCell ref="A17:B17"/>
    <mergeCell ref="A8:B8"/>
    <mergeCell ref="A9:B9"/>
    <mergeCell ref="A10:B10"/>
    <mergeCell ref="A11:B11"/>
    <mergeCell ref="A12:B12"/>
    <mergeCell ref="A13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CF</vt:lpstr>
      <vt:lpstr>CF_ha</vt:lpstr>
      <vt:lpstr>DTV</vt:lpstr>
      <vt:lpstr>Contrats</vt:lpstr>
      <vt:lpstr>Détail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Varlet</dc:creator>
  <cp:lastModifiedBy>Frédéric Varlet</cp:lastModifiedBy>
  <dcterms:created xsi:type="dcterms:W3CDTF">2024-12-07T16:45:34Z</dcterms:created>
  <dcterms:modified xsi:type="dcterms:W3CDTF">2026-02-02T19:32:01Z</dcterms:modified>
</cp:coreProperties>
</file>